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8760"/>
  </bookViews>
  <sheets>
    <sheet name="ATIVO" sheetId="1" r:id="rId1"/>
    <sheet name="PASSIVO " sheetId="2" r:id="rId2"/>
    <sheet name="DRE" sheetId="3" r:id="rId3"/>
    <sheet name="DMPL" sheetId="4" r:id="rId4"/>
  </sheets>
  <externalReferences>
    <externalReference r:id="rId5"/>
  </externalReferences>
  <calcPr calcId="144525"/>
</workbook>
</file>

<file path=xl/calcChain.xml><?xml version="1.0" encoding="utf-8"?>
<calcChain xmlns="http://schemas.openxmlformats.org/spreadsheetml/2006/main">
  <c r="C30" i="2" l="1"/>
  <c r="C30" i="1"/>
  <c r="C35" i="3" l="1"/>
  <c r="E35" i="3"/>
  <c r="E37" i="3" s="1"/>
  <c r="E30" i="3"/>
  <c r="E27" i="3"/>
  <c r="C27" i="3"/>
  <c r="C13" i="3"/>
  <c r="C18" i="3" s="1"/>
  <c r="E13" i="3"/>
  <c r="E18" i="3" s="1"/>
  <c r="C30" i="3" l="1"/>
  <c r="C37" i="3" s="1"/>
  <c r="C34" i="2"/>
  <c r="C37" i="2"/>
  <c r="C36" i="2"/>
  <c r="C20" i="2"/>
  <c r="C38" i="2" l="1"/>
  <c r="E38" i="2"/>
  <c r="E40" i="2" s="1"/>
  <c r="E30" i="2"/>
  <c r="E20" i="2"/>
  <c r="E30" i="1"/>
  <c r="E18" i="1"/>
  <c r="E33" i="1" l="1"/>
  <c r="C40" i="2"/>
  <c r="C18" i="1"/>
  <c r="C33" i="1" s="1"/>
</calcChain>
</file>

<file path=xl/sharedStrings.xml><?xml version="1.0" encoding="utf-8"?>
<sst xmlns="http://schemas.openxmlformats.org/spreadsheetml/2006/main" count="128" uniqueCount="100">
  <si>
    <t>VRG Linhas Aereas S/A</t>
  </si>
  <si>
    <t>Balanços Patrimoniais - ATIVO</t>
  </si>
  <si>
    <t>R$ mil</t>
  </si>
  <si>
    <t>ATIVO</t>
  </si>
  <si>
    <t>Circulante</t>
  </si>
  <si>
    <t>Caixa e equivalentes de caixa</t>
  </si>
  <si>
    <t>Aplicações financeiras</t>
  </si>
  <si>
    <t>Contas a receber</t>
  </si>
  <si>
    <t>Estoques</t>
  </si>
  <si>
    <t>Impostos a recuperar</t>
  </si>
  <si>
    <t>Despesas antecipadas</t>
  </si>
  <si>
    <t>Outros créditos e valores</t>
  </si>
  <si>
    <t>Total do ativo circulante</t>
  </si>
  <si>
    <t>Não circulante</t>
  </si>
  <si>
    <t xml:space="preserve">Depósitos </t>
  </si>
  <si>
    <t xml:space="preserve">Despesas antecipadas </t>
  </si>
  <si>
    <t xml:space="preserve">Caixa restrito </t>
  </si>
  <si>
    <t>Impostos diferidos</t>
  </si>
  <si>
    <t xml:space="preserve">Outros créditos e valores </t>
  </si>
  <si>
    <t>Imobilizado</t>
  </si>
  <si>
    <t>Intangível</t>
  </si>
  <si>
    <t>Total do ativo não circulante</t>
  </si>
  <si>
    <t xml:space="preserve"> Total do ativo</t>
  </si>
  <si>
    <t>PASSIVO</t>
  </si>
  <si>
    <t>Fornecedores</t>
  </si>
  <si>
    <t>Obrigações trabalhistas</t>
  </si>
  <si>
    <t>Taxas e tarifas aeroportuárias</t>
  </si>
  <si>
    <t>Transportes a executar</t>
  </si>
  <si>
    <t>Total do passivo circulante</t>
  </si>
  <si>
    <t>Contas a pagar com empresas relacionadas</t>
  </si>
  <si>
    <t>Total do passivo não circulante</t>
  </si>
  <si>
    <t>Patrimônio líquido</t>
  </si>
  <si>
    <t>Capital social</t>
  </si>
  <si>
    <t>Reservas de capital</t>
  </si>
  <si>
    <t>Custo de emissão de ações</t>
  </si>
  <si>
    <t>Ajustes de avaliação patrimonial</t>
  </si>
  <si>
    <t>Lucros / Prejuizo Acumulados</t>
  </si>
  <si>
    <t>Total do patrimônio líquido</t>
  </si>
  <si>
    <t>Total do passivo e patrimônio líquido</t>
  </si>
  <si>
    <t>Empréstimos e financiamentos</t>
  </si>
  <si>
    <t xml:space="preserve">Obrigações fiscais </t>
  </si>
  <si>
    <t>Programa de milhagem</t>
  </si>
  <si>
    <t xml:space="preserve">Adiantamentos de clientes </t>
  </si>
  <si>
    <t xml:space="preserve">Provisões </t>
  </si>
  <si>
    <t xml:space="preserve">Empréstimos e financiamentos </t>
  </si>
  <si>
    <t>Provisões</t>
  </si>
  <si>
    <t>Obrigações fiscais</t>
  </si>
  <si>
    <t xml:space="preserve">Outras obrigações </t>
  </si>
  <si>
    <t>Demonstração do Resultado</t>
  </si>
  <si>
    <t>Receita líquida</t>
  </si>
  <si>
    <t xml:space="preserve">   Transporte de passageiros</t>
  </si>
  <si>
    <t xml:space="preserve">   Transporte de cargas e outras</t>
  </si>
  <si>
    <t>Custo dos serviços prestados</t>
  </si>
  <si>
    <t>Lucro bruto</t>
  </si>
  <si>
    <t>Despesas Operacionais</t>
  </si>
  <si>
    <t xml:space="preserve">   Despesas comerciais</t>
  </si>
  <si>
    <t xml:space="preserve">   Despesas administrativas</t>
  </si>
  <si>
    <t>Lucro operacional antes do resultado financeiro</t>
  </si>
  <si>
    <t>Resultado Financeiro</t>
  </si>
  <si>
    <t xml:space="preserve">   Juros sobre empréstimos</t>
  </si>
  <si>
    <t xml:space="preserve">   Receita com aplicações financeiras</t>
  </si>
  <si>
    <t xml:space="preserve">   Resultado líquido com derivativos</t>
  </si>
  <si>
    <t xml:space="preserve">   Variação cambial líquida</t>
  </si>
  <si>
    <t xml:space="preserve">   Outros</t>
  </si>
  <si>
    <t>Lucro (prejuízo) operacional antes do IR e CS</t>
  </si>
  <si>
    <t>Imposto de renda e contribuição social</t>
  </si>
  <si>
    <t xml:space="preserve">   Corrente</t>
  </si>
  <si>
    <t xml:space="preserve">   Diferido</t>
  </si>
  <si>
    <t>Três meses findos em</t>
  </si>
  <si>
    <t>Demonstrações das mutações do patrimônio liquido</t>
  </si>
  <si>
    <t>Reserva de capital</t>
  </si>
  <si>
    <t>Reserva especial de agio na incorporação</t>
  </si>
  <si>
    <t>Reserva especial de agio na subscrição</t>
  </si>
  <si>
    <t>Custo na emissão de ações</t>
  </si>
  <si>
    <t>Resultado não realizado de hedge</t>
  </si>
  <si>
    <t>Lucros/prejuizos acumulados</t>
  </si>
  <si>
    <t>Total do Patrimônio liquido</t>
  </si>
  <si>
    <t>Saldo 31 de dezembro de 2009</t>
  </si>
  <si>
    <t>Resultado de hedge de fluxo de caixa</t>
  </si>
  <si>
    <t>Aumento de capital em 10 de fevereiro de 2010</t>
  </si>
  <si>
    <t>Adiantamento para futuro aumento de capital</t>
  </si>
  <si>
    <t>Lucro / Prejuizo liquido do exercicio</t>
  </si>
  <si>
    <t>Saldo em 31 de dezembro de 2010</t>
  </si>
  <si>
    <t>Outros resultados abrangentes, liquidos</t>
  </si>
  <si>
    <t>Balanços Patrimoniais - PASSIVO</t>
  </si>
  <si>
    <t>Lucro (Prejuízo) líquido do exercício</t>
  </si>
  <si>
    <t>Caixa restrito</t>
  </si>
  <si>
    <t>Obrigações com operações de derivativos</t>
  </si>
  <si>
    <t>31.12.2011</t>
  </si>
  <si>
    <t>Depósitos</t>
  </si>
  <si>
    <t>Créditos com empresas relacionadas</t>
  </si>
  <si>
    <t>Saldo em 31 dezembro de 2011</t>
  </si>
  <si>
    <t>Ajuste por correção de erro</t>
  </si>
  <si>
    <t>Saldos ajustados em 01 de janeiro de 2011</t>
  </si>
  <si>
    <t>Saldo em 31 de março de 2012</t>
  </si>
  <si>
    <t>31.03.2011</t>
  </si>
  <si>
    <t>31.03.2012</t>
  </si>
  <si>
    <t>Data-base: 31.03.2012</t>
  </si>
  <si>
    <t>CONSOLIDADO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</si>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</sst>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164" fontId="5" fillId="2" borderId="2" xfId="0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165" fontId="2" fillId="2" borderId="0" xfId="1" applyNumberFormat="1" applyFont="1" applyFill="1"/>
    <xf numFmtId="0" fontId="5" fillId="2" borderId="0" xfId="0" applyFont="1" applyFill="1" applyAlignment="1">
      <alignment vertical="top"/>
    </xf>
    <xf numFmtId="0" fontId="2" fillId="2" borderId="0" xfId="0" applyFont="1" applyFill="1"/>
    <xf numFmtId="0" fontId="6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horizontal="justify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left" wrapText="1" indent="2"/>
    </xf>
    <xf numFmtId="164" fontId="6" fillId="2" borderId="0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wrapText="1" indent="1"/>
    </xf>
    <xf numFmtId="0" fontId="6" fillId="2" borderId="0" xfId="0" applyFont="1" applyFill="1" applyAlignment="1">
      <alignment vertical="top"/>
    </xf>
    <xf numFmtId="0" fontId="6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vertical="top"/>
    </xf>
    <xf numFmtId="164" fontId="5" fillId="2" borderId="3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165" fontId="7" fillId="2" borderId="5" xfId="1" applyNumberFormat="1" applyFont="1" applyFill="1" applyBorder="1"/>
    <xf numFmtId="165" fontId="7" fillId="2" borderId="0" xfId="1" applyNumberFormat="1" applyFont="1" applyFill="1"/>
    <xf numFmtId="0" fontId="4" fillId="2" borderId="0" xfId="0" applyFont="1" applyFill="1" applyAlignment="1">
      <alignment vertical="top"/>
    </xf>
    <xf numFmtId="165" fontId="2" fillId="2" borderId="5" xfId="1" applyNumberFormat="1" applyFont="1" applyFill="1" applyBorder="1"/>
    <xf numFmtId="165" fontId="2" fillId="2" borderId="0" xfId="1" applyNumberFormat="1" applyFont="1" applyFill="1" applyBorder="1"/>
    <xf numFmtId="165" fontId="7" fillId="2" borderId="4" xfId="1" applyNumberFormat="1" applyFont="1" applyFill="1" applyBorder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wrapText="1" indent="1"/>
    </xf>
    <xf numFmtId="165" fontId="7" fillId="2" borderId="0" xfId="0" applyNumberFormat="1" applyFont="1" applyFill="1"/>
    <xf numFmtId="0" fontId="7" fillId="2" borderId="0" xfId="0" applyFont="1" applyFill="1"/>
    <xf numFmtId="0" fontId="6" fillId="2" borderId="0" xfId="0" applyFont="1" applyFill="1"/>
    <xf numFmtId="164" fontId="5" fillId="2" borderId="4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/>
    <xf numFmtId="0" fontId="3" fillId="0" borderId="6" xfId="0" applyFont="1" applyFill="1" applyBorder="1" applyAlignment="1">
      <alignment vertical="top"/>
    </xf>
    <xf numFmtId="0" fontId="8" fillId="0" borderId="2" xfId="0" applyFont="1" applyFill="1" applyBorder="1"/>
    <xf numFmtId="0" fontId="8" fillId="0" borderId="7" xfId="0" applyFont="1" applyFill="1" applyBorder="1"/>
    <xf numFmtId="0" fontId="3" fillId="0" borderId="8" xfId="0" applyFont="1" applyFill="1" applyBorder="1" applyAlignment="1">
      <alignment vertical="top"/>
    </xf>
    <xf numFmtId="0" fontId="8" fillId="0" borderId="0" xfId="0" applyFont="1" applyFill="1" applyBorder="1"/>
    <xf numFmtId="0" fontId="8" fillId="0" borderId="9" xfId="0" applyFont="1" applyFill="1" applyBorder="1"/>
    <xf numFmtId="0" fontId="8" fillId="0" borderId="8" xfId="0" applyFont="1" applyFill="1" applyBorder="1"/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/>
    <xf numFmtId="165" fontId="9" fillId="0" borderId="0" xfId="1" applyNumberFormat="1" applyFont="1" applyFill="1" applyBorder="1"/>
    <xf numFmtId="165" fontId="9" fillId="0" borderId="9" xfId="1" applyNumberFormat="1" applyFont="1" applyFill="1" applyBorder="1"/>
    <xf numFmtId="165" fontId="8" fillId="0" borderId="0" xfId="1" applyNumberFormat="1" applyFont="1" applyFill="1" applyBorder="1"/>
    <xf numFmtId="165" fontId="8" fillId="0" borderId="9" xfId="1" applyNumberFormat="1" applyFont="1" applyFill="1" applyBorder="1"/>
    <xf numFmtId="165" fontId="11" fillId="0" borderId="0" xfId="1" applyNumberFormat="1" applyFont="1" applyFill="1" applyBorder="1"/>
    <xf numFmtId="165" fontId="11" fillId="0" borderId="9" xfId="1" applyNumberFormat="1" applyFont="1" applyFill="1" applyBorder="1"/>
    <xf numFmtId="0" fontId="11" fillId="0" borderId="11" xfId="0" applyFont="1" applyFill="1" applyBorder="1"/>
    <xf numFmtId="165" fontId="11" fillId="0" borderId="1" xfId="1" applyNumberFormat="1" applyFont="1" applyFill="1" applyBorder="1"/>
    <xf numFmtId="165" fontId="11" fillId="0" borderId="10" xfId="1" applyNumberFormat="1" applyFont="1" applyFill="1" applyBorder="1"/>
    <xf numFmtId="0" fontId="12" fillId="2" borderId="0" xfId="0" applyFont="1" applyFill="1"/>
    <xf numFmtId="165" fontId="13" fillId="0" borderId="0" xfId="1" applyNumberFormat="1" applyFont="1" applyFill="1" applyBorder="1"/>
    <xf numFmtId="165" fontId="13" fillId="0" borderId="9" xfId="1" applyNumberFormat="1" applyFont="1" applyFill="1" applyBorder="1"/>
    <xf numFmtId="0" fontId="5" fillId="2" borderId="8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7" fillId="2" borderId="8" xfId="0" applyFont="1" applyFill="1" applyBorder="1"/>
    <xf numFmtId="165" fontId="2" fillId="2" borderId="1" xfId="1" applyNumberFormat="1" applyFont="1" applyFill="1" applyBorder="1"/>
    <xf numFmtId="164" fontId="6" fillId="0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/>
    <xf numFmtId="165" fontId="9" fillId="0" borderId="1" xfId="1" applyNumberFormat="1" applyFont="1" applyFill="1" applyBorder="1"/>
    <xf numFmtId="165" fontId="9" fillId="0" borderId="10" xfId="1" applyNumberFormat="1" applyFont="1" applyFill="1" applyBorder="1"/>
    <xf numFmtId="165" fontId="8" fillId="0" borderId="1" xfId="1" applyNumberFormat="1" applyFont="1" applyFill="1" applyBorder="1"/>
    <xf numFmtId="165" fontId="8" fillId="0" borderId="10" xfId="1" applyNumberFormat="1" applyFont="1" applyFill="1" applyBorder="1"/>
    <xf numFmtId="165" fontId="13" fillId="0" borderId="1" xfId="1" applyNumberFormat="1" applyFont="1" applyFill="1" applyBorder="1"/>
    <xf numFmtId="165" fontId="13" fillId="0" borderId="10" xfId="1" applyNumberFormat="1" applyFont="1" applyFill="1" applyBorder="1"/>
    <xf numFmtId="0" fontId="2" fillId="2" borderId="1" xfId="0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O0608\DFs\Demonstra&#231;&#245;es%20Financeiras\2012\1&#186;%20Tri\03.Mar&#231;o\Consolidado\Consolida&#231;&#227;o%20IFRS%20YTD%20Mar-12%20com%20Webj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stes"/>
      <sheetName val="DRE IFRS"/>
      <sheetName val="Balanço IFRS"/>
      <sheetName val="Consolidação"/>
      <sheetName val="CONSOLIDADO SET2010"/>
      <sheetName val="Consolidação (sem WJ)"/>
      <sheetName val="Quadros VRG."/>
      <sheetName val="Quadros CONS e CONTR"/>
      <sheetName val="Quadros CONTR"/>
      <sheetName val="Quadros VRG"/>
      <sheetName val="DMPL VRG"/>
      <sheetName val="Quadros WEBJET"/>
      <sheetName val="Suporte Receita VRG"/>
      <sheetName val="VRG"/>
      <sheetName val="Ajuste Saleleaseback"/>
      <sheetName val="suporte imp sobre Receita(GLAI)"/>
      <sheetName val="suporte imp sobre Receita(G (2"/>
      <sheetName val="Suporte_Imp_S_Rec (WJET)"/>
      <sheetName val="Suporte_Imp_S_Rec (VRG)"/>
      <sheetName val="Plan2"/>
      <sheetName val="Plan1"/>
      <sheetName val="RESULTADO FINANCEIRO"/>
      <sheetName val="RESULTADO FINANC 20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R44">
            <v>-20581.733539999997</v>
          </cell>
        </row>
        <row r="45">
          <cell r="R45">
            <v>-1193106.1847399999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showGridLines="0" tabSelected="1" workbookViewId="0">
      <selection activeCell="C9" sqref="C9"/>
    </sheetView>
  </sheetViews>
  <sheetFormatPr defaultRowHeight="12.75" x14ac:dyDescent="0.2"/>
  <cols>
    <col min="1" max="1" width="9.140625" style="5"/>
    <col min="2" max="2" width="33.85546875" style="5" customWidth="1"/>
    <col min="3" max="3" width="10.28515625" style="5" bestFit="1" customWidth="1"/>
    <col min="4" max="4" width="1.5703125" style="5" customWidth="1"/>
    <col min="5" max="5" width="12.28515625" style="5" customWidth="1"/>
    <col min="6" max="6" width="9.140625" style="5"/>
    <col min="7" max="7" width="10.85546875" style="5" bestFit="1" customWidth="1"/>
    <col min="8" max="16384" width="9.140625" style="5"/>
  </cols>
  <sheetData>
    <row r="1" spans="2:5" x14ac:dyDescent="0.2">
      <c r="B1" s="4" t="s">
        <v>0</v>
      </c>
    </row>
    <row r="2" spans="2:5" x14ac:dyDescent="0.2">
      <c r="B2" s="4" t="s">
        <v>1</v>
      </c>
    </row>
    <row r="3" spans="2:5" x14ac:dyDescent="0.2">
      <c r="B3" s="4" t="s">
        <v>97</v>
      </c>
    </row>
    <row r="4" spans="2:5" x14ac:dyDescent="0.2">
      <c r="B4" s="4" t="s">
        <v>2</v>
      </c>
    </row>
    <row r="5" spans="2:5" x14ac:dyDescent="0.2">
      <c r="B5" s="36" t="s">
        <v>98</v>
      </c>
      <c r="C5" s="86"/>
      <c r="E5" s="86"/>
    </row>
    <row r="6" spans="2:5" x14ac:dyDescent="0.2">
      <c r="B6" s="7"/>
      <c r="C6" s="8" t="s">
        <v>96</v>
      </c>
      <c r="D6" s="9"/>
      <c r="E6" s="8" t="s">
        <v>88</v>
      </c>
    </row>
    <row r="7" spans="2:5" x14ac:dyDescent="0.2">
      <c r="B7" s="10" t="s">
        <v>3</v>
      </c>
      <c r="C7" s="6"/>
      <c r="D7" s="11"/>
      <c r="E7" s="6"/>
    </row>
    <row r="8" spans="2:5" x14ac:dyDescent="0.2">
      <c r="B8" s="10" t="s">
        <v>4</v>
      </c>
      <c r="C8" s="12"/>
      <c r="D8" s="12"/>
      <c r="E8" s="12"/>
    </row>
    <row r="9" spans="2:5" x14ac:dyDescent="0.2">
      <c r="B9" s="13" t="s">
        <v>5</v>
      </c>
      <c r="C9" s="14">
        <v>1095250.60041</v>
      </c>
      <c r="D9" s="14"/>
      <c r="E9" s="14">
        <v>997902</v>
      </c>
    </row>
    <row r="10" spans="2:5" x14ac:dyDescent="0.2">
      <c r="B10" s="13" t="s">
        <v>86</v>
      </c>
      <c r="C10" s="14">
        <v>8546.8504400000002</v>
      </c>
      <c r="D10" s="14"/>
      <c r="E10" s="14">
        <v>8554</v>
      </c>
    </row>
    <row r="11" spans="2:5" x14ac:dyDescent="0.2">
      <c r="B11" s="13" t="s">
        <v>6</v>
      </c>
      <c r="C11" s="14">
        <v>802858.99885999947</v>
      </c>
      <c r="D11" s="14"/>
      <c r="E11" s="14">
        <v>940507</v>
      </c>
    </row>
    <row r="12" spans="2:5" x14ac:dyDescent="0.2">
      <c r="B12" s="13" t="s">
        <v>7</v>
      </c>
      <c r="C12" s="14">
        <v>440989.2757099999</v>
      </c>
      <c r="D12" s="14"/>
      <c r="E12" s="14">
        <v>354134</v>
      </c>
    </row>
    <row r="13" spans="2:5" x14ac:dyDescent="0.2">
      <c r="B13" s="13" t="s">
        <v>8</v>
      </c>
      <c r="C13" s="14">
        <v>144264.59605000011</v>
      </c>
      <c r="D13" s="14"/>
      <c r="E13" s="14">
        <v>151023</v>
      </c>
    </row>
    <row r="14" spans="2:5" x14ac:dyDescent="0.2">
      <c r="B14" s="13" t="s">
        <v>9</v>
      </c>
      <c r="C14" s="14">
        <v>136882.19156999997</v>
      </c>
      <c r="D14" s="14"/>
      <c r="E14" s="14">
        <v>173017</v>
      </c>
    </row>
    <row r="15" spans="2:5" x14ac:dyDescent="0.2">
      <c r="B15" s="13" t="s">
        <v>10</v>
      </c>
      <c r="C15" s="14">
        <v>73981.425829999978</v>
      </c>
      <c r="D15" s="14"/>
      <c r="E15" s="14">
        <v>84309</v>
      </c>
    </row>
    <row r="16" spans="2:5" x14ac:dyDescent="0.2">
      <c r="B16" s="13" t="s">
        <v>89</v>
      </c>
      <c r="C16" s="14">
        <v>37334.686110000002</v>
      </c>
      <c r="D16" s="14"/>
      <c r="E16" s="14">
        <v>35082</v>
      </c>
    </row>
    <row r="17" spans="2:5" x14ac:dyDescent="0.2">
      <c r="B17" s="13" t="s">
        <v>11</v>
      </c>
      <c r="C17" s="15">
        <v>85192.564070000008</v>
      </c>
      <c r="D17" s="14"/>
      <c r="E17" s="15">
        <v>43360</v>
      </c>
    </row>
    <row r="18" spans="2:5" x14ac:dyDescent="0.2">
      <c r="B18" s="10" t="s">
        <v>12</v>
      </c>
      <c r="C18" s="16">
        <f>SUM(C9:C17)</f>
        <v>2825301.1890499992</v>
      </c>
      <c r="D18" s="17"/>
      <c r="E18" s="16">
        <f>SUM(E9:E17)</f>
        <v>2787888</v>
      </c>
    </row>
    <row r="19" spans="2:5" x14ac:dyDescent="0.2">
      <c r="B19" s="10"/>
      <c r="C19" s="16"/>
      <c r="D19" s="17"/>
      <c r="E19" s="16"/>
    </row>
    <row r="20" spans="2:5" x14ac:dyDescent="0.2">
      <c r="B20" s="10" t="s">
        <v>13</v>
      </c>
      <c r="C20" s="14"/>
      <c r="D20" s="14"/>
      <c r="E20" s="14"/>
    </row>
    <row r="21" spans="2:5" x14ac:dyDescent="0.2">
      <c r="B21" s="13" t="s">
        <v>14</v>
      </c>
      <c r="C21" s="14">
        <v>574873.35822225013</v>
      </c>
      <c r="D21" s="14"/>
      <c r="E21" s="14">
        <v>583452</v>
      </c>
    </row>
    <row r="22" spans="2:5" x14ac:dyDescent="0.2">
      <c r="B22" s="13" t="s">
        <v>15</v>
      </c>
      <c r="C22" s="14">
        <v>86.10633</v>
      </c>
      <c r="D22" s="14"/>
      <c r="E22" s="14">
        <v>0</v>
      </c>
    </row>
    <row r="23" spans="2:5" x14ac:dyDescent="0.2">
      <c r="B23" s="13" t="s">
        <v>6</v>
      </c>
      <c r="C23" s="78">
        <v>67393.974739999991</v>
      </c>
      <c r="D23" s="14"/>
      <c r="E23" s="14">
        <v>67529</v>
      </c>
    </row>
    <row r="24" spans="2:5" x14ac:dyDescent="0.2">
      <c r="B24" s="13" t="s">
        <v>16</v>
      </c>
      <c r="C24" s="14">
        <v>29564.302210000002</v>
      </c>
      <c r="D24" s="14"/>
      <c r="E24" s="14">
        <v>100541</v>
      </c>
    </row>
    <row r="25" spans="2:5" x14ac:dyDescent="0.2">
      <c r="B25" s="13" t="s">
        <v>17</v>
      </c>
      <c r="C25" s="14">
        <v>1252559.52831</v>
      </c>
      <c r="D25" s="14"/>
      <c r="E25" s="14">
        <v>1041853</v>
      </c>
    </row>
    <row r="26" spans="2:5" x14ac:dyDescent="0.2">
      <c r="B26" s="13" t="s">
        <v>18</v>
      </c>
      <c r="C26" s="14">
        <v>4415.5261000030023</v>
      </c>
      <c r="D26" s="14"/>
      <c r="E26" s="14">
        <v>14535</v>
      </c>
    </row>
    <row r="27" spans="2:5" x14ac:dyDescent="0.2">
      <c r="B27" s="13" t="s">
        <v>90</v>
      </c>
      <c r="C27" s="14">
        <v>221186.39141999697</v>
      </c>
      <c r="D27" s="14"/>
      <c r="E27" s="14">
        <v>222725</v>
      </c>
    </row>
    <row r="28" spans="2:5" x14ac:dyDescent="0.2">
      <c r="B28" s="13" t="s">
        <v>19</v>
      </c>
      <c r="C28" s="14">
        <v>3102333.0453500026</v>
      </c>
      <c r="D28" s="14"/>
      <c r="E28" s="14">
        <v>3113792</v>
      </c>
    </row>
    <row r="29" spans="2:5" x14ac:dyDescent="0.2">
      <c r="B29" s="13" t="s">
        <v>20</v>
      </c>
      <c r="C29" s="14">
        <v>1783231.18454</v>
      </c>
      <c r="D29" s="14"/>
      <c r="E29" s="14">
        <v>1783868</v>
      </c>
    </row>
    <row r="30" spans="2:5" x14ac:dyDescent="0.2">
      <c r="B30" s="18" t="s">
        <v>21</v>
      </c>
      <c r="C30" s="1">
        <f>SUM(C21:C29)</f>
        <v>7035643.4172222521</v>
      </c>
      <c r="D30" s="17"/>
      <c r="E30" s="1">
        <f>SUM(E21:E29)</f>
        <v>6928295</v>
      </c>
    </row>
    <row r="31" spans="2:5" x14ac:dyDescent="0.2">
      <c r="B31" s="10"/>
      <c r="C31" s="17"/>
      <c r="D31" s="17"/>
      <c r="E31" s="17"/>
    </row>
    <row r="32" spans="2:5" x14ac:dyDescent="0.2">
      <c r="B32" s="19"/>
      <c r="C32" s="20"/>
      <c r="D32" s="21"/>
      <c r="E32" s="20"/>
    </row>
    <row r="33" spans="2:5" ht="13.5" thickBot="1" x14ac:dyDescent="0.25">
      <c r="B33" s="10" t="s">
        <v>22</v>
      </c>
      <c r="C33" s="22">
        <f>C18+C30</f>
        <v>9860944.6062722504</v>
      </c>
      <c r="D33" s="17"/>
      <c r="E33" s="22">
        <f>E18+E30</f>
        <v>9716183</v>
      </c>
    </row>
    <row r="34" spans="2:5" ht="13.5" thickTop="1" x14ac:dyDescent="0.2">
      <c r="C34" s="7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showGridLines="0" workbookViewId="0">
      <selection activeCell="C38" sqref="C38"/>
    </sheetView>
  </sheetViews>
  <sheetFormatPr defaultRowHeight="12.75" x14ac:dyDescent="0.2"/>
  <cols>
    <col min="1" max="1" width="9.140625" style="5"/>
    <col min="2" max="2" width="44" style="5" customWidth="1"/>
    <col min="3" max="3" width="12.85546875" style="5" customWidth="1"/>
    <col min="4" max="4" width="1.7109375" style="5" customWidth="1"/>
    <col min="5" max="5" width="12.42578125" style="5" customWidth="1"/>
    <col min="6" max="6" width="9.140625" style="5"/>
    <col min="7" max="7" width="10.85546875" style="5" bestFit="1" customWidth="1"/>
    <col min="8" max="16384" width="9.140625" style="5"/>
  </cols>
  <sheetData>
    <row r="1" spans="2:5" x14ac:dyDescent="0.2">
      <c r="B1" s="4" t="s">
        <v>0</v>
      </c>
    </row>
    <row r="2" spans="2:5" x14ac:dyDescent="0.2">
      <c r="B2" s="4" t="s">
        <v>84</v>
      </c>
    </row>
    <row r="3" spans="2:5" x14ac:dyDescent="0.2">
      <c r="B3" s="4" t="s">
        <v>97</v>
      </c>
    </row>
    <row r="4" spans="2:5" x14ac:dyDescent="0.2">
      <c r="B4" s="4" t="s">
        <v>2</v>
      </c>
    </row>
    <row r="5" spans="2:5" x14ac:dyDescent="0.2">
      <c r="B5" s="36" t="s">
        <v>98</v>
      </c>
      <c r="C5" s="68"/>
      <c r="D5" s="68"/>
      <c r="E5" s="69"/>
    </row>
    <row r="6" spans="2:5" x14ac:dyDescent="0.2">
      <c r="C6" s="8" t="s">
        <v>96</v>
      </c>
      <c r="D6" s="9"/>
      <c r="E6" s="8" t="s">
        <v>88</v>
      </c>
    </row>
    <row r="7" spans="2:5" x14ac:dyDescent="0.2">
      <c r="B7" s="10" t="s">
        <v>23</v>
      </c>
    </row>
    <row r="8" spans="2:5" x14ac:dyDescent="0.2">
      <c r="B8" s="33" t="s">
        <v>4</v>
      </c>
    </row>
    <row r="9" spans="2:5" x14ac:dyDescent="0.2">
      <c r="B9" s="34" t="s">
        <v>39</v>
      </c>
      <c r="C9" s="3">
        <v>462645.76663999999</v>
      </c>
      <c r="E9" s="3">
        <v>1474289</v>
      </c>
    </row>
    <row r="10" spans="2:5" x14ac:dyDescent="0.2">
      <c r="B10" s="34" t="s">
        <v>24</v>
      </c>
      <c r="C10" s="3">
        <v>377693.11188999994</v>
      </c>
      <c r="E10" s="3">
        <v>408210</v>
      </c>
    </row>
    <row r="11" spans="2:5" x14ac:dyDescent="0.2">
      <c r="B11" s="34" t="s">
        <v>25</v>
      </c>
      <c r="C11" s="3">
        <v>244680.09213000003</v>
      </c>
      <c r="E11" s="3">
        <v>250005</v>
      </c>
    </row>
    <row r="12" spans="2:5" x14ac:dyDescent="0.2">
      <c r="B12" s="34" t="s">
        <v>40</v>
      </c>
      <c r="C12" s="3">
        <v>77059.905119999981</v>
      </c>
      <c r="E12" s="3">
        <v>73503</v>
      </c>
    </row>
    <row r="13" spans="2:5" x14ac:dyDescent="0.2">
      <c r="B13" s="34" t="s">
        <v>26</v>
      </c>
      <c r="C13" s="3">
        <v>211035.78870999994</v>
      </c>
      <c r="E13" s="3">
        <v>190029</v>
      </c>
    </row>
    <row r="14" spans="2:5" x14ac:dyDescent="0.2">
      <c r="B14" s="34" t="s">
        <v>27</v>
      </c>
      <c r="C14" s="3">
        <v>721582.93732999999</v>
      </c>
      <c r="E14" s="3">
        <v>744743</v>
      </c>
    </row>
    <row r="15" spans="2:5" x14ac:dyDescent="0.2">
      <c r="B15" s="34" t="s">
        <v>41</v>
      </c>
      <c r="C15" s="3">
        <v>79694.939110000007</v>
      </c>
      <c r="E15" s="3">
        <v>71935</v>
      </c>
    </row>
    <row r="16" spans="2:5" x14ac:dyDescent="0.2">
      <c r="B16" s="34" t="s">
        <v>42</v>
      </c>
      <c r="C16" s="3">
        <v>15062.666140000001</v>
      </c>
      <c r="E16" s="3">
        <v>30252</v>
      </c>
    </row>
    <row r="17" spans="2:5" x14ac:dyDescent="0.2">
      <c r="B17" s="34" t="s">
        <v>43</v>
      </c>
      <c r="C17" s="3">
        <v>70903.502399999998</v>
      </c>
      <c r="E17" s="3">
        <v>75568</v>
      </c>
    </row>
    <row r="18" spans="2:5" x14ac:dyDescent="0.2">
      <c r="B18" s="34" t="s">
        <v>87</v>
      </c>
      <c r="C18" s="3">
        <v>0</v>
      </c>
      <c r="E18" s="3">
        <v>115432</v>
      </c>
    </row>
    <row r="19" spans="2:5" x14ac:dyDescent="0.2">
      <c r="B19" s="34" t="s">
        <v>47</v>
      </c>
      <c r="C19" s="77">
        <v>145641.43115000005</v>
      </c>
      <c r="E19" s="77">
        <v>65789</v>
      </c>
    </row>
    <row r="20" spans="2:5" x14ac:dyDescent="0.2">
      <c r="B20" s="10" t="s">
        <v>28</v>
      </c>
      <c r="C20" s="35">
        <f>SUM(C9:C19)</f>
        <v>2406000.1406200002</v>
      </c>
      <c r="D20" s="36"/>
      <c r="E20" s="35">
        <f>SUM(E9:E19)</f>
        <v>3499755</v>
      </c>
    </row>
    <row r="21" spans="2:5" x14ac:dyDescent="0.2">
      <c r="B21" s="33"/>
    </row>
    <row r="22" spans="2:5" x14ac:dyDescent="0.2">
      <c r="B22" s="33" t="s">
        <v>13</v>
      </c>
    </row>
    <row r="23" spans="2:5" x14ac:dyDescent="0.2">
      <c r="B23" s="34" t="s">
        <v>44</v>
      </c>
      <c r="C23" s="3">
        <v>3227117.7748599998</v>
      </c>
      <c r="E23" s="3">
        <v>2159237</v>
      </c>
    </row>
    <row r="24" spans="2:5" x14ac:dyDescent="0.2">
      <c r="B24" s="34" t="s">
        <v>17</v>
      </c>
      <c r="C24" s="3">
        <v>1020177.6937699999</v>
      </c>
      <c r="E24" s="3">
        <v>763705</v>
      </c>
    </row>
    <row r="25" spans="2:5" x14ac:dyDescent="0.2">
      <c r="B25" s="34" t="s">
        <v>29</v>
      </c>
      <c r="C25" s="3">
        <v>492964.55174000282</v>
      </c>
      <c r="E25" s="39">
        <v>593817</v>
      </c>
    </row>
    <row r="26" spans="2:5" x14ac:dyDescent="0.2">
      <c r="B26" s="34" t="s">
        <v>45</v>
      </c>
      <c r="C26" s="3">
        <v>229039.48848</v>
      </c>
      <c r="E26" s="3">
        <v>231182</v>
      </c>
    </row>
    <row r="27" spans="2:5" x14ac:dyDescent="0.2">
      <c r="B27" s="34" t="s">
        <v>41</v>
      </c>
      <c r="C27" s="3">
        <v>228550.37720999998</v>
      </c>
      <c r="E27" s="3">
        <v>214779</v>
      </c>
    </row>
    <row r="28" spans="2:5" x14ac:dyDescent="0.2">
      <c r="B28" s="34" t="s">
        <v>46</v>
      </c>
      <c r="C28" s="3">
        <v>109063.01234224999</v>
      </c>
      <c r="E28" s="3">
        <v>105043</v>
      </c>
    </row>
    <row r="29" spans="2:5" x14ac:dyDescent="0.2">
      <c r="B29" s="34" t="s">
        <v>47</v>
      </c>
      <c r="C29" s="77">
        <v>66697.304189999995</v>
      </c>
      <c r="E29" s="77">
        <v>76025</v>
      </c>
    </row>
    <row r="30" spans="2:5" x14ac:dyDescent="0.2">
      <c r="B30" s="10" t="s">
        <v>30</v>
      </c>
      <c r="C30" s="35">
        <f>SUM(C23:C29)</f>
        <v>5373610.2025922518</v>
      </c>
      <c r="D30" s="36"/>
      <c r="E30" s="35">
        <f>SUM(E23:E29)</f>
        <v>4143788</v>
      </c>
    </row>
    <row r="31" spans="2:5" x14ac:dyDescent="0.2">
      <c r="B31" s="33"/>
    </row>
    <row r="32" spans="2:5" x14ac:dyDescent="0.2">
      <c r="B32" s="33" t="s">
        <v>31</v>
      </c>
    </row>
    <row r="33" spans="2:5" x14ac:dyDescent="0.2">
      <c r="B33" s="34" t="s">
        <v>32</v>
      </c>
      <c r="C33" s="3">
        <v>2294192</v>
      </c>
      <c r="E33" s="3">
        <v>2294192.2239999999</v>
      </c>
    </row>
    <row r="34" spans="2:5" x14ac:dyDescent="0.2">
      <c r="B34" s="34" t="s">
        <v>33</v>
      </c>
      <c r="C34" s="3">
        <f>E34</f>
        <v>1114158.98321</v>
      </c>
      <c r="E34" s="3">
        <v>1114158.98321</v>
      </c>
    </row>
    <row r="35" spans="2:5" x14ac:dyDescent="0.2">
      <c r="B35" s="34" t="s">
        <v>34</v>
      </c>
      <c r="C35" s="3">
        <v>-113328</v>
      </c>
      <c r="E35" s="3">
        <v>-113328</v>
      </c>
    </row>
    <row r="36" spans="2:5" x14ac:dyDescent="0.2">
      <c r="B36" s="34" t="s">
        <v>35</v>
      </c>
      <c r="C36" s="3">
        <f>[1]VRG!$R$44</f>
        <v>-20581.733539999997</v>
      </c>
      <c r="E36" s="3">
        <v>-79268</v>
      </c>
    </row>
    <row r="37" spans="2:5" x14ac:dyDescent="0.2">
      <c r="B37" s="34" t="s">
        <v>36</v>
      </c>
      <c r="C37" s="77">
        <f>[1]VRG!$R$45</f>
        <v>-1193106.1847399999</v>
      </c>
      <c r="E37" s="77">
        <v>-1143115</v>
      </c>
    </row>
    <row r="38" spans="2:5" x14ac:dyDescent="0.2">
      <c r="B38" s="10" t="s">
        <v>37</v>
      </c>
      <c r="C38" s="35">
        <f>SUM(C33:C37)</f>
        <v>2081335.0649300003</v>
      </c>
      <c r="D38" s="36"/>
      <c r="E38" s="35">
        <f>SUM(E33:E37)</f>
        <v>2072640.2072099997</v>
      </c>
    </row>
    <row r="39" spans="2:5" x14ac:dyDescent="0.2">
      <c r="B39" s="37"/>
    </row>
    <row r="40" spans="2:5" ht="13.5" thickBot="1" x14ac:dyDescent="0.25">
      <c r="B40" s="10" t="s">
        <v>38</v>
      </c>
      <c r="C40" s="38">
        <f>C20+C30+C38</f>
        <v>9860945.4081422538</v>
      </c>
      <c r="E40" s="38">
        <f>SUM(E38,E30,E20)</f>
        <v>9716183.2072100006</v>
      </c>
    </row>
    <row r="41" spans="2:5" ht="13.5" thickTop="1" x14ac:dyDescent="0.2"/>
  </sheetData>
  <mergeCells count="1">
    <mergeCell ref="C5:E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showGridLines="0" topLeftCell="A13" workbookViewId="0">
      <selection activeCell="F34" sqref="F34"/>
    </sheetView>
  </sheetViews>
  <sheetFormatPr defaultRowHeight="12.75" x14ac:dyDescent="0.2"/>
  <cols>
    <col min="1" max="1" width="9.140625" style="5"/>
    <col min="2" max="2" width="44" style="5" customWidth="1"/>
    <col min="3" max="3" width="12.42578125" style="5" bestFit="1" customWidth="1"/>
    <col min="4" max="4" width="2.85546875" style="5" customWidth="1"/>
    <col min="5" max="5" width="12.5703125" style="5" customWidth="1"/>
    <col min="6" max="6" width="4.5703125" style="5" customWidth="1"/>
    <col min="7" max="16384" width="9.140625" style="5"/>
  </cols>
  <sheetData>
    <row r="1" spans="2:6" x14ac:dyDescent="0.2">
      <c r="B1" s="24" t="s">
        <v>0</v>
      </c>
    </row>
    <row r="2" spans="2:6" x14ac:dyDescent="0.2">
      <c r="B2" s="24" t="s">
        <v>48</v>
      </c>
    </row>
    <row r="3" spans="2:6" x14ac:dyDescent="0.2">
      <c r="B3" s="24" t="s">
        <v>97</v>
      </c>
    </row>
    <row r="4" spans="2:6" x14ac:dyDescent="0.2">
      <c r="B4" s="24" t="s">
        <v>2</v>
      </c>
    </row>
    <row r="5" spans="2:6" ht="15" customHeight="1" x14ac:dyDescent="0.2">
      <c r="B5" s="36" t="s">
        <v>98</v>
      </c>
      <c r="C5" s="70" t="s">
        <v>68</v>
      </c>
      <c r="D5" s="70"/>
      <c r="E5" s="70"/>
    </row>
    <row r="6" spans="2:6" x14ac:dyDescent="0.2">
      <c r="C6" s="8" t="s">
        <v>96</v>
      </c>
      <c r="E6" s="8" t="s">
        <v>95</v>
      </c>
    </row>
    <row r="7" spans="2:6" x14ac:dyDescent="0.2">
      <c r="B7" s="25" t="s">
        <v>49</v>
      </c>
    </row>
    <row r="8" spans="2:6" x14ac:dyDescent="0.2">
      <c r="B8" s="26" t="s">
        <v>50</v>
      </c>
      <c r="C8" s="3">
        <v>1924727.2954723004</v>
      </c>
      <c r="D8" s="3"/>
      <c r="E8" s="3">
        <v>1703848.3495724604</v>
      </c>
      <c r="F8" s="3"/>
    </row>
    <row r="9" spans="2:6" x14ac:dyDescent="0.2">
      <c r="B9" s="26" t="s">
        <v>51</v>
      </c>
      <c r="C9" s="3">
        <v>240878.99587770001</v>
      </c>
      <c r="D9" s="3"/>
      <c r="E9" s="3">
        <v>191873.97352754002</v>
      </c>
      <c r="F9" s="3"/>
    </row>
    <row r="10" spans="2:6" x14ac:dyDescent="0.2">
      <c r="B10" s="26"/>
      <c r="C10" s="3"/>
      <c r="D10" s="3"/>
      <c r="E10" s="3"/>
      <c r="F10" s="3"/>
    </row>
    <row r="11" spans="2:6" x14ac:dyDescent="0.2">
      <c r="B11" s="26"/>
      <c r="C11" s="3"/>
      <c r="D11" s="3"/>
      <c r="E11" s="3"/>
      <c r="F11" s="3"/>
    </row>
    <row r="12" spans="2:6" x14ac:dyDescent="0.2">
      <c r="B12" s="26" t="s">
        <v>52</v>
      </c>
      <c r="C12" s="3">
        <v>-1941872.6270600001</v>
      </c>
      <c r="D12" s="3"/>
      <c r="E12" s="3">
        <v>-1510591.4780000001</v>
      </c>
      <c r="F12" s="3"/>
    </row>
    <row r="13" spans="2:6" x14ac:dyDescent="0.2">
      <c r="B13" s="25" t="s">
        <v>53</v>
      </c>
      <c r="C13" s="27">
        <f>SUM(C8:C12)</f>
        <v>223733.66429000045</v>
      </c>
      <c r="D13" s="28"/>
      <c r="E13" s="27">
        <f>SUM(E8:E12)</f>
        <v>385130.84510000027</v>
      </c>
      <c r="F13" s="28"/>
    </row>
    <row r="14" spans="2:6" x14ac:dyDescent="0.2">
      <c r="B14" s="26"/>
      <c r="C14" s="3"/>
      <c r="D14" s="3"/>
      <c r="E14" s="3"/>
      <c r="F14" s="3"/>
    </row>
    <row r="15" spans="2:6" x14ac:dyDescent="0.2">
      <c r="B15" s="26" t="s">
        <v>54</v>
      </c>
      <c r="C15" s="3"/>
      <c r="D15" s="3"/>
      <c r="E15" s="3"/>
      <c r="F15" s="3"/>
    </row>
    <row r="16" spans="2:6" x14ac:dyDescent="0.2">
      <c r="B16" s="26" t="s">
        <v>55</v>
      </c>
      <c r="C16" s="3">
        <v>-92881.48586999999</v>
      </c>
      <c r="D16" s="3"/>
      <c r="E16" s="3">
        <v>-91298.221000000005</v>
      </c>
      <c r="F16" s="3"/>
    </row>
    <row r="17" spans="2:6" x14ac:dyDescent="0.2">
      <c r="B17" s="26" t="s">
        <v>56</v>
      </c>
      <c r="C17" s="3">
        <v>-126168.21506999998</v>
      </c>
      <c r="D17" s="3"/>
      <c r="E17" s="3">
        <v>-148153.495</v>
      </c>
      <c r="F17" s="3"/>
    </row>
    <row r="18" spans="2:6" x14ac:dyDescent="0.2">
      <c r="B18" s="25" t="s">
        <v>57</v>
      </c>
      <c r="C18" s="27">
        <f>SUM(C13,C16,C17)</f>
        <v>4683.9633500004857</v>
      </c>
      <c r="D18" s="28"/>
      <c r="E18" s="27">
        <f>SUM(E13,E16,E17)</f>
        <v>145679.12910000025</v>
      </c>
      <c r="F18" s="28"/>
    </row>
    <row r="19" spans="2:6" x14ac:dyDescent="0.2">
      <c r="B19" s="26"/>
      <c r="C19" s="3"/>
      <c r="D19" s="3"/>
      <c r="E19" s="3"/>
      <c r="F19" s="3"/>
    </row>
    <row r="20" spans="2:6" x14ac:dyDescent="0.2">
      <c r="B20" s="26"/>
      <c r="C20" s="3"/>
      <c r="D20" s="3"/>
      <c r="E20" s="3"/>
      <c r="F20" s="3"/>
    </row>
    <row r="21" spans="2:6" x14ac:dyDescent="0.2">
      <c r="B21" s="29" t="s">
        <v>58</v>
      </c>
      <c r="C21" s="3"/>
      <c r="D21" s="3"/>
      <c r="E21" s="3"/>
      <c r="F21" s="3"/>
    </row>
    <row r="22" spans="2:6" x14ac:dyDescent="0.2">
      <c r="B22" s="29" t="s">
        <v>59</v>
      </c>
      <c r="C22" s="3">
        <v>-85045.016239999997</v>
      </c>
      <c r="D22" s="3"/>
      <c r="E22" s="3">
        <v>-62454.906000000003</v>
      </c>
      <c r="F22" s="3"/>
    </row>
    <row r="23" spans="2:6" x14ac:dyDescent="0.2">
      <c r="B23" s="29" t="s">
        <v>60</v>
      </c>
      <c r="C23" s="3">
        <v>25907.675009999999</v>
      </c>
      <c r="D23" s="3"/>
      <c r="E23" s="3">
        <v>30413.173999999999</v>
      </c>
      <c r="F23" s="3"/>
    </row>
    <row r="24" spans="2:6" x14ac:dyDescent="0.2">
      <c r="B24" s="29" t="s">
        <v>61</v>
      </c>
      <c r="C24" s="3">
        <v>19544.33668</v>
      </c>
      <c r="D24" s="3"/>
      <c r="E24" s="3">
        <v>-30615.571</v>
      </c>
      <c r="F24" s="3"/>
    </row>
    <row r="25" spans="2:6" x14ac:dyDescent="0.2">
      <c r="B25" s="26" t="s">
        <v>62</v>
      </c>
      <c r="C25" s="3">
        <v>45502.137449999987</v>
      </c>
      <c r="D25" s="3"/>
      <c r="E25" s="3">
        <v>51754.686999999998</v>
      </c>
      <c r="F25" s="3"/>
    </row>
    <row r="26" spans="2:6" x14ac:dyDescent="0.2">
      <c r="B26" s="26" t="s">
        <v>63</v>
      </c>
      <c r="C26" s="3">
        <v>-36197.517269999997</v>
      </c>
      <c r="D26" s="3"/>
      <c r="E26" s="3">
        <v>-11668.757</v>
      </c>
      <c r="F26" s="3"/>
    </row>
    <row r="27" spans="2:6" x14ac:dyDescent="0.2">
      <c r="B27" s="25"/>
      <c r="C27" s="27">
        <f>SUM(C22:C26)</f>
        <v>-30288.384370000007</v>
      </c>
      <c r="D27" s="28"/>
      <c r="E27" s="27">
        <f>SUM(E22:E26)</f>
        <v>-22571.373</v>
      </c>
      <c r="F27" s="28"/>
    </row>
    <row r="28" spans="2:6" x14ac:dyDescent="0.2">
      <c r="B28" s="26"/>
      <c r="C28" s="3"/>
      <c r="D28" s="3"/>
      <c r="E28" s="3"/>
      <c r="F28" s="3"/>
    </row>
    <row r="29" spans="2:6" x14ac:dyDescent="0.2">
      <c r="B29" s="26"/>
      <c r="C29" s="3"/>
      <c r="D29" s="3"/>
      <c r="E29" s="3"/>
      <c r="F29" s="3"/>
    </row>
    <row r="30" spans="2:6" x14ac:dyDescent="0.2">
      <c r="B30" s="25" t="s">
        <v>64</v>
      </c>
      <c r="C30" s="28">
        <f>SUM(C27,C18)</f>
        <v>-25604.421019999521</v>
      </c>
      <c r="D30" s="28"/>
      <c r="E30" s="28">
        <f>SUM(E27,E18)</f>
        <v>123107.75610000026</v>
      </c>
      <c r="F30" s="28"/>
    </row>
    <row r="31" spans="2:6" x14ac:dyDescent="0.2">
      <c r="B31" s="26"/>
      <c r="C31" s="3"/>
      <c r="D31" s="3"/>
      <c r="E31" s="3"/>
      <c r="F31" s="3"/>
    </row>
    <row r="32" spans="2:6" x14ac:dyDescent="0.2">
      <c r="B32" s="25" t="s">
        <v>65</v>
      </c>
      <c r="C32" s="3"/>
      <c r="D32" s="3"/>
      <c r="E32" s="3"/>
      <c r="F32" s="3"/>
    </row>
    <row r="33" spans="2:6" x14ac:dyDescent="0.2">
      <c r="B33" s="26" t="s">
        <v>66</v>
      </c>
      <c r="C33" s="3">
        <v>-8853.1839999999993</v>
      </c>
      <c r="D33" s="3"/>
      <c r="E33" s="3">
        <v>-4048.7269999999999</v>
      </c>
      <c r="F33" s="3"/>
    </row>
    <row r="34" spans="2:6" x14ac:dyDescent="0.2">
      <c r="B34" s="26" t="s">
        <v>67</v>
      </c>
      <c r="C34" s="3">
        <v>-15533.037229999944</v>
      </c>
      <c r="D34" s="3"/>
      <c r="E34" s="3">
        <v>-35966.468000000001</v>
      </c>
      <c r="F34" s="3"/>
    </row>
    <row r="35" spans="2:6" x14ac:dyDescent="0.2">
      <c r="B35" s="26"/>
      <c r="C35" s="30">
        <f>SUM(C33:C34)</f>
        <v>-24386.221229999945</v>
      </c>
      <c r="D35" s="3"/>
      <c r="E35" s="30">
        <f>SUM(E33:E34)</f>
        <v>-40015.195</v>
      </c>
      <c r="F35" s="3"/>
    </row>
    <row r="36" spans="2:6" x14ac:dyDescent="0.2">
      <c r="B36" s="26"/>
      <c r="C36" s="31"/>
      <c r="D36" s="3"/>
      <c r="E36" s="31"/>
      <c r="F36" s="3"/>
    </row>
    <row r="37" spans="2:6" ht="13.5" thickBot="1" x14ac:dyDescent="0.25">
      <c r="B37" s="25" t="s">
        <v>85</v>
      </c>
      <c r="C37" s="32">
        <f>SUM(C35,C30)</f>
        <v>-49990.642249999466</v>
      </c>
      <c r="D37" s="28"/>
      <c r="E37" s="32">
        <f>SUM(E35,E30)</f>
        <v>83092.561100000254</v>
      </c>
      <c r="F37" s="28"/>
    </row>
    <row r="38" spans="2:6" ht="13.5" thickTop="1" x14ac:dyDescent="0.2"/>
  </sheetData>
  <mergeCells count="1">
    <mergeCell ref="C5:E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35"/>
  <sheetViews>
    <sheetView showGridLines="0" topLeftCell="A10" workbookViewId="0">
      <selection activeCell="E24" sqref="E24"/>
    </sheetView>
  </sheetViews>
  <sheetFormatPr defaultRowHeight="11.25" x14ac:dyDescent="0.2"/>
  <cols>
    <col min="1" max="1" width="9.140625" style="2"/>
    <col min="2" max="2" width="47.28515625" style="2" customWidth="1"/>
    <col min="3" max="3" width="10.7109375" style="2" customWidth="1"/>
    <col min="4" max="4" width="1.28515625" style="2" customWidth="1"/>
    <col min="5" max="5" width="21.28515625" style="2" customWidth="1"/>
    <col min="6" max="6" width="2.140625" style="2" customWidth="1"/>
    <col min="7" max="7" width="18.42578125" style="2" customWidth="1"/>
    <col min="8" max="8" width="1.28515625" style="2" customWidth="1"/>
    <col min="9" max="9" width="16.7109375" style="2" customWidth="1"/>
    <col min="10" max="10" width="1.5703125" style="2" customWidth="1"/>
    <col min="11" max="11" width="18.28515625" style="2" customWidth="1"/>
    <col min="12" max="12" width="1" style="2" customWidth="1"/>
    <col min="13" max="13" width="18" style="2" customWidth="1"/>
    <col min="14" max="14" width="1.5703125" style="2" customWidth="1"/>
    <col min="15" max="15" width="17.42578125" style="2" customWidth="1"/>
    <col min="16" max="16384" width="9.140625" style="2"/>
  </cols>
  <sheetData>
    <row r="5" spans="2:15" ht="12.75" x14ac:dyDescent="0.2">
      <c r="B5" s="40" t="s">
        <v>0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2"/>
    </row>
    <row r="6" spans="2:15" ht="12.75" x14ac:dyDescent="0.2">
      <c r="B6" s="43" t="s">
        <v>69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5"/>
    </row>
    <row r="7" spans="2:15" ht="12.75" x14ac:dyDescent="0.2">
      <c r="B7" s="67" t="s">
        <v>97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5"/>
    </row>
    <row r="8" spans="2:15" ht="12.75" x14ac:dyDescent="0.2">
      <c r="B8" s="43" t="s">
        <v>2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5"/>
    </row>
    <row r="9" spans="2:15" ht="12.75" x14ac:dyDescent="0.2">
      <c r="B9" s="76" t="s">
        <v>98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5"/>
    </row>
    <row r="10" spans="2:15" ht="25.5" customHeight="1" x14ac:dyDescent="0.2">
      <c r="B10" s="47"/>
      <c r="C10" s="75" t="s">
        <v>70</v>
      </c>
      <c r="D10" s="75"/>
      <c r="E10" s="75"/>
      <c r="F10" s="75"/>
      <c r="G10" s="75"/>
      <c r="H10" s="48"/>
      <c r="I10" s="44"/>
      <c r="J10" s="44"/>
      <c r="K10" s="49" t="s">
        <v>35</v>
      </c>
      <c r="L10" s="50"/>
      <c r="M10" s="44"/>
      <c r="N10" s="44"/>
      <c r="O10" s="45"/>
    </row>
    <row r="11" spans="2:15" x14ac:dyDescent="0.2">
      <c r="B11" s="51"/>
      <c r="C11" s="71" t="s">
        <v>32</v>
      </c>
      <c r="D11" s="52"/>
      <c r="E11" s="71" t="s">
        <v>71</v>
      </c>
      <c r="F11" s="52"/>
      <c r="G11" s="71" t="s">
        <v>72</v>
      </c>
      <c r="H11" s="52"/>
      <c r="I11" s="71" t="s">
        <v>73</v>
      </c>
      <c r="J11" s="52"/>
      <c r="K11" s="71" t="s">
        <v>74</v>
      </c>
      <c r="L11" s="52"/>
      <c r="M11" s="71" t="s">
        <v>75</v>
      </c>
      <c r="N11" s="52"/>
      <c r="O11" s="73" t="s">
        <v>76</v>
      </c>
    </row>
    <row r="12" spans="2:15" x14ac:dyDescent="0.2">
      <c r="B12" s="51"/>
      <c r="C12" s="72"/>
      <c r="D12" s="53"/>
      <c r="E12" s="72"/>
      <c r="F12" s="53"/>
      <c r="G12" s="72"/>
      <c r="H12" s="53"/>
      <c r="I12" s="72"/>
      <c r="J12" s="53"/>
      <c r="K12" s="72"/>
      <c r="L12" s="53"/>
      <c r="M12" s="72"/>
      <c r="N12" s="53"/>
      <c r="O12" s="74"/>
    </row>
    <row r="13" spans="2:15" x14ac:dyDescent="0.2">
      <c r="B13" s="46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5"/>
    </row>
    <row r="14" spans="2:15" x14ac:dyDescent="0.2">
      <c r="B14" s="54" t="s">
        <v>77</v>
      </c>
      <c r="C14" s="80">
        <v>2294192</v>
      </c>
      <c r="D14" s="80"/>
      <c r="E14" s="80">
        <v>1070755</v>
      </c>
      <c r="F14" s="80"/>
      <c r="G14" s="80">
        <v>43404</v>
      </c>
      <c r="H14" s="80"/>
      <c r="I14" s="80">
        <v>-113328</v>
      </c>
      <c r="J14" s="80"/>
      <c r="K14" s="80">
        <v>1952</v>
      </c>
      <c r="L14" s="80"/>
      <c r="M14" s="80">
        <v>-879842</v>
      </c>
      <c r="N14" s="80"/>
      <c r="O14" s="81">
        <v>2417133</v>
      </c>
    </row>
    <row r="15" spans="2:15" x14ac:dyDescent="0.2">
      <c r="B15" s="4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8"/>
    </row>
    <row r="16" spans="2:15" x14ac:dyDescent="0.2">
      <c r="B16" s="46" t="s">
        <v>78</v>
      </c>
      <c r="C16" s="57">
        <v>0</v>
      </c>
      <c r="D16" s="57"/>
      <c r="E16" s="57">
        <v>0</v>
      </c>
      <c r="F16" s="57"/>
      <c r="G16" s="57">
        <v>0</v>
      </c>
      <c r="H16" s="57"/>
      <c r="I16" s="57">
        <v>0</v>
      </c>
      <c r="J16" s="57"/>
      <c r="K16" s="57">
        <v>8633</v>
      </c>
      <c r="L16" s="57"/>
      <c r="M16" s="57">
        <v>0</v>
      </c>
      <c r="N16" s="57"/>
      <c r="O16" s="58">
        <v>8633</v>
      </c>
    </row>
    <row r="17" spans="2:15" x14ac:dyDescent="0.2">
      <c r="B17" s="46" t="s">
        <v>79</v>
      </c>
      <c r="C17" s="57">
        <v>403000</v>
      </c>
      <c r="D17" s="57"/>
      <c r="E17" s="57">
        <v>0</v>
      </c>
      <c r="F17" s="57"/>
      <c r="G17" s="57">
        <v>0</v>
      </c>
      <c r="H17" s="57"/>
      <c r="I17" s="57">
        <v>0</v>
      </c>
      <c r="J17" s="57"/>
      <c r="K17" s="57">
        <v>0</v>
      </c>
      <c r="L17" s="57"/>
      <c r="M17" s="57">
        <v>0</v>
      </c>
      <c r="N17" s="57"/>
      <c r="O17" s="58">
        <v>403000</v>
      </c>
    </row>
    <row r="18" spans="2:15" x14ac:dyDescent="0.2">
      <c r="B18" s="46" t="s">
        <v>80</v>
      </c>
      <c r="C18" s="57">
        <v>-403000</v>
      </c>
      <c r="D18" s="57"/>
      <c r="E18" s="57">
        <v>0</v>
      </c>
      <c r="F18" s="57"/>
      <c r="G18" s="57">
        <v>0</v>
      </c>
      <c r="H18" s="57"/>
      <c r="I18" s="57">
        <v>0</v>
      </c>
      <c r="J18" s="57"/>
      <c r="K18" s="57">
        <v>0</v>
      </c>
      <c r="L18" s="57"/>
      <c r="M18" s="57">
        <v>0</v>
      </c>
      <c r="N18" s="57"/>
      <c r="O18" s="58">
        <v>-403000</v>
      </c>
    </row>
    <row r="19" spans="2:15" x14ac:dyDescent="0.2">
      <c r="B19" s="46" t="s">
        <v>81</v>
      </c>
      <c r="C19" s="82">
        <v>0</v>
      </c>
      <c r="D19" s="82"/>
      <c r="E19" s="82">
        <v>0</v>
      </c>
      <c r="F19" s="82">
        <v>0</v>
      </c>
      <c r="G19" s="82">
        <v>0</v>
      </c>
      <c r="H19" s="82"/>
      <c r="I19" s="82">
        <v>0</v>
      </c>
      <c r="J19" s="82"/>
      <c r="K19" s="82">
        <v>0</v>
      </c>
      <c r="L19" s="82"/>
      <c r="M19" s="82">
        <v>292463</v>
      </c>
      <c r="N19" s="82"/>
      <c r="O19" s="83">
        <v>292463</v>
      </c>
    </row>
    <row r="20" spans="2:15" x14ac:dyDescent="0.2">
      <c r="B20" s="54" t="s">
        <v>82</v>
      </c>
      <c r="C20" s="80">
        <v>2294192</v>
      </c>
      <c r="D20" s="80"/>
      <c r="E20" s="80">
        <v>1070755</v>
      </c>
      <c r="F20" s="80"/>
      <c r="G20" s="80">
        <v>43404</v>
      </c>
      <c r="H20" s="80"/>
      <c r="I20" s="80">
        <v>-113328</v>
      </c>
      <c r="J20" s="80"/>
      <c r="K20" s="80">
        <v>10585</v>
      </c>
      <c r="L20" s="80"/>
      <c r="M20" s="80">
        <v>-587379</v>
      </c>
      <c r="N20" s="80"/>
      <c r="O20" s="81">
        <v>2718229</v>
      </c>
    </row>
    <row r="21" spans="2:15" ht="5.25" customHeight="1" x14ac:dyDescent="0.2">
      <c r="B21" s="46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8"/>
    </row>
    <row r="22" spans="2:15" x14ac:dyDescent="0.2">
      <c r="B22" s="46" t="s">
        <v>92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>
        <v>-37462</v>
      </c>
      <c r="N22" s="57"/>
      <c r="O22" s="58">
        <v>-37462</v>
      </c>
    </row>
    <row r="23" spans="2:15" ht="5.25" customHeight="1" x14ac:dyDescent="0.2">
      <c r="B23" s="46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3"/>
    </row>
    <row r="24" spans="2:15" x14ac:dyDescent="0.2">
      <c r="B24" s="54" t="s">
        <v>93</v>
      </c>
      <c r="C24" s="80">
        <v>2294192</v>
      </c>
      <c r="D24" s="80">
        <v>0</v>
      </c>
      <c r="E24" s="80">
        <v>1070755</v>
      </c>
      <c r="F24" s="80">
        <v>0</v>
      </c>
      <c r="G24" s="80">
        <v>43404</v>
      </c>
      <c r="H24" s="80"/>
      <c r="I24" s="80">
        <v>-113328</v>
      </c>
      <c r="J24" s="80"/>
      <c r="K24" s="80">
        <v>10585</v>
      </c>
      <c r="L24" s="80"/>
      <c r="M24" s="80">
        <v>-624841</v>
      </c>
      <c r="N24" s="80"/>
      <c r="O24" s="81">
        <v>2680767</v>
      </c>
    </row>
    <row r="25" spans="2:15" x14ac:dyDescent="0.2">
      <c r="B25" s="46" t="s">
        <v>83</v>
      </c>
      <c r="C25" s="57">
        <v>0</v>
      </c>
      <c r="D25" s="57"/>
      <c r="E25" s="57">
        <v>0</v>
      </c>
      <c r="F25" s="57"/>
      <c r="G25" s="57">
        <v>0</v>
      </c>
      <c r="H25" s="57"/>
      <c r="I25" s="57">
        <v>0</v>
      </c>
      <c r="J25" s="57"/>
      <c r="K25" s="57">
        <v>-89852.630999999994</v>
      </c>
      <c r="L25" s="57"/>
      <c r="M25" s="57">
        <v>0</v>
      </c>
      <c r="N25" s="57"/>
      <c r="O25" s="58">
        <v>-89852.630999999994</v>
      </c>
    </row>
    <row r="26" spans="2:15" x14ac:dyDescent="0.2">
      <c r="B26" s="46" t="s">
        <v>79</v>
      </c>
      <c r="C26" s="55">
        <v>0</v>
      </c>
      <c r="D26" s="55"/>
      <c r="E26" s="55">
        <v>0</v>
      </c>
      <c r="F26" s="55"/>
      <c r="G26" s="55">
        <v>0</v>
      </c>
      <c r="H26" s="55"/>
      <c r="I26" s="55">
        <v>0</v>
      </c>
      <c r="J26" s="55"/>
      <c r="K26" s="55">
        <v>0</v>
      </c>
      <c r="L26" s="55"/>
      <c r="M26" s="55">
        <v>0</v>
      </c>
      <c r="N26" s="55"/>
      <c r="O26" s="56">
        <v>0</v>
      </c>
    </row>
    <row r="27" spans="2:15" x14ac:dyDescent="0.2">
      <c r="B27" s="46" t="s">
        <v>80</v>
      </c>
      <c r="C27" s="59">
        <v>0</v>
      </c>
      <c r="D27" s="59"/>
      <c r="E27" s="59">
        <v>0</v>
      </c>
      <c r="F27" s="59"/>
      <c r="G27" s="59">
        <v>0</v>
      </c>
      <c r="H27" s="59"/>
      <c r="I27" s="59">
        <v>0</v>
      </c>
      <c r="J27" s="59"/>
      <c r="K27" s="59">
        <v>0</v>
      </c>
      <c r="L27" s="59"/>
      <c r="M27" s="59">
        <v>0</v>
      </c>
      <c r="N27" s="59"/>
      <c r="O27" s="60">
        <v>0</v>
      </c>
    </row>
    <row r="28" spans="2:15" x14ac:dyDescent="0.2">
      <c r="B28" s="46" t="s">
        <v>81</v>
      </c>
      <c r="C28" s="62">
        <v>0</v>
      </c>
      <c r="D28" s="62"/>
      <c r="E28" s="62">
        <v>0</v>
      </c>
      <c r="F28" s="62"/>
      <c r="G28" s="62">
        <v>0</v>
      </c>
      <c r="H28" s="62"/>
      <c r="I28" s="62">
        <v>0</v>
      </c>
      <c r="J28" s="62"/>
      <c r="K28" s="62">
        <v>0</v>
      </c>
      <c r="L28" s="62"/>
      <c r="M28" s="62">
        <v>-518274</v>
      </c>
      <c r="N28" s="62"/>
      <c r="O28" s="63">
        <v>-518274</v>
      </c>
    </row>
    <row r="29" spans="2:15" x14ac:dyDescent="0.2">
      <c r="B29" s="54" t="s">
        <v>91</v>
      </c>
      <c r="C29" s="80">
        <v>2294192</v>
      </c>
      <c r="D29" s="80"/>
      <c r="E29" s="80">
        <v>1070755</v>
      </c>
      <c r="F29" s="80"/>
      <c r="G29" s="80">
        <v>43404</v>
      </c>
      <c r="H29" s="80"/>
      <c r="I29" s="80">
        <v>-113328</v>
      </c>
      <c r="J29" s="80"/>
      <c r="K29" s="80">
        <v>-79267.630999999994</v>
      </c>
      <c r="L29" s="80"/>
      <c r="M29" s="80">
        <v>-1143115</v>
      </c>
      <c r="N29" s="80"/>
      <c r="O29" s="81">
        <v>2072640.3689999999</v>
      </c>
    </row>
    <row r="30" spans="2:15" s="64" customFormat="1" x14ac:dyDescent="0.2">
      <c r="B30" s="54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6"/>
    </row>
    <row r="31" spans="2:15" s="64" customFormat="1" x14ac:dyDescent="0.2">
      <c r="B31" s="23" t="s">
        <v>83</v>
      </c>
      <c r="C31" s="65"/>
      <c r="D31" s="65"/>
      <c r="E31" s="65"/>
      <c r="F31" s="65"/>
      <c r="G31" s="65"/>
      <c r="H31" s="65"/>
      <c r="I31" s="65"/>
      <c r="J31" s="65"/>
      <c r="K31" s="65">
        <v>58685.89746</v>
      </c>
      <c r="L31" s="65"/>
      <c r="M31" s="65" t="s">
        <v>99</v>
      </c>
      <c r="N31" s="65"/>
      <c r="O31" s="66">
        <v>8694.7127200000614</v>
      </c>
    </row>
    <row r="32" spans="2:15" s="64" customFormat="1" x14ac:dyDescent="0.2">
      <c r="B32" s="23" t="s">
        <v>81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>
        <v>-49991.184739999939</v>
      </c>
      <c r="N32" s="84"/>
      <c r="O32" s="85">
        <v>-49991.184739999939</v>
      </c>
    </row>
    <row r="33" spans="2:15" x14ac:dyDescent="0.2">
      <c r="B33" s="54" t="s">
        <v>94</v>
      </c>
      <c r="C33" s="80">
        <v>2294192</v>
      </c>
      <c r="D33" s="80"/>
      <c r="E33" s="80">
        <v>1070755</v>
      </c>
      <c r="F33" s="80"/>
      <c r="G33" s="80">
        <v>43404</v>
      </c>
      <c r="H33" s="80"/>
      <c r="I33" s="80">
        <v>-113328</v>
      </c>
      <c r="J33" s="80"/>
      <c r="K33" s="80">
        <v>-20581.733539999994</v>
      </c>
      <c r="L33" s="80"/>
      <c r="M33" s="80">
        <v>-1193106.1847399999</v>
      </c>
      <c r="N33" s="80"/>
      <c r="O33" s="81">
        <v>2081335.0817200001</v>
      </c>
    </row>
    <row r="34" spans="2:15" s="64" customFormat="1" x14ac:dyDescent="0.2">
      <c r="B34" s="5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6"/>
    </row>
    <row r="35" spans="2:15" x14ac:dyDescent="0.2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3"/>
    </row>
  </sheetData>
  <mergeCells count="8">
    <mergeCell ref="K11:K12"/>
    <mergeCell ref="M11:M12"/>
    <mergeCell ref="O11:O12"/>
    <mergeCell ref="C10:G10"/>
    <mergeCell ref="C11:C12"/>
    <mergeCell ref="E11:E12"/>
    <mergeCell ref="G11:G12"/>
    <mergeCell ref="I11:I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ATIVO</vt:lpstr>
      <vt:lpstr>PASSIVO </vt:lpstr>
      <vt:lpstr>DRE</vt:lpstr>
      <vt:lpstr>DMPL</vt:lpstr>
    </vt:vector>
  </TitlesOfParts>
  <Company>GOL Linhas Aereas Inteligentes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Firmino Santos Vieira</dc:creator>
  <cp:lastModifiedBy>Fabiana Bitelli</cp:lastModifiedBy>
  <dcterms:created xsi:type="dcterms:W3CDTF">2011-08-29T18:34:11Z</dcterms:created>
  <dcterms:modified xsi:type="dcterms:W3CDTF">2012-05-16T01:08:03Z</dcterms:modified>
</cp:coreProperties>
</file>